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<sst xmlns="http://schemas.openxmlformats.org/spreadsheetml/2006/main" count="110" uniqueCount="62">
  <si>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</si>
  <si>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</si>
  <si>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</si>
  <si>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</si>
  <si>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</si>
  <si>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</si>
  <si>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</si>
  <si>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</si>
  <si>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</si>
  <si>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</si>
  <si>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</si>
  <si>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</si>
  <si>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</si>
  <si>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</si>
  <si>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</si>
  <si>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</si>
  <si>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</si>
  <si>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</si>
  <si>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</si>
  <si>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</si>
  <si>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</si>
  <si>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</si>
  <si>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</si>
  <si>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</si>
  <si>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</si>
  <si>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</si>
  <si>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</si>
  <si>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</si>
  <si>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</si>
  <si>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</si>
  <si>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DRAW</t>
  </si>
  <si>
    <t>LOD RANGERS</t>
  </si>
  <si>
    <t>LOD</t>
  </si>
  <si>
    <t>INNINGS OF - 43 OVERS</t>
  </si>
  <si>
    <t>INNINGS OF - 37 OVERS</t>
  </si>
  <si>
    <t xml:space="preserve"> KIRYAT GAT</t>
  </si>
  <si>
    <t>Ab Shalom</t>
  </si>
  <si>
    <t>Steven G</t>
  </si>
  <si>
    <t>Godwin D</t>
  </si>
  <si>
    <t>Bryan D</t>
  </si>
  <si>
    <t>Karase M</t>
  </si>
  <si>
    <t>Noel W</t>
  </si>
  <si>
    <t>Shezim</t>
  </si>
  <si>
    <t>Ilan D</t>
  </si>
  <si>
    <t>Jonny</t>
  </si>
  <si>
    <t>Bowled</t>
  </si>
  <si>
    <t>Caught</t>
  </si>
  <si>
    <t>not out</t>
  </si>
  <si>
    <t>Raymond Talkar</t>
  </si>
  <si>
    <t>Levi Nawgavkar</t>
  </si>
  <si>
    <t>Daniel Pingle</t>
  </si>
  <si>
    <t>Samson Pingle</t>
  </si>
  <si>
    <t>Samuel Borgawkar</t>
  </si>
  <si>
    <t>Naveen Shetty</t>
  </si>
  <si>
    <t>Nathan Borgawkar</t>
  </si>
  <si>
    <t>caught</t>
  </si>
  <si>
    <t>Noel</t>
  </si>
  <si>
    <t>Goodwin</t>
  </si>
  <si>
    <t>Stefan</t>
  </si>
  <si>
    <t>Bryan</t>
  </si>
  <si>
    <t>karasa</t>
  </si>
  <si>
    <t>Hechel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</si>
</sst>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2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6" applyNumberFormat="0" applyFill="0" applyAlignment="0" applyProtection="0"/>
    <xf numFmtId="0" fontId="20" fillId="21" borderId="7" applyNumberFormat="0" applyAlignment="0" applyProtection="0"/>
    <xf numFmtId="0" fontId="19" fillId="7" borderId="2" applyNumberFormat="0" applyAlignment="0" applyProtection="0"/>
    <xf numFmtId="0" fontId="17" fillId="3" borderId="0" applyNumberFormat="0" applyBorder="0" applyAlignment="0" applyProtection="0"/>
    <xf numFmtId="0" fontId="23" fillId="23" borderId="8" applyNumberFormat="0" applyAlignment="0" applyProtection="0"/>
    <xf numFmtId="0" fontId="2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173" fontId="9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173" fontId="9" fillId="0" borderId="32" xfId="0" applyNumberFormat="1" applyFont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6" fillId="24" borderId="2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9" fillId="25" borderId="36" xfId="0" applyFont="1" applyFill="1" applyBorder="1" applyAlignment="1">
      <alignment horizontal="center"/>
    </xf>
    <xf numFmtId="0" fontId="9" fillId="25" borderId="3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8" fillId="25" borderId="23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7" fillId="24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1" fillId="0" borderId="5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57" xfId="0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8"/>
  <sheetViews>
    <sheetView tabSelected="1" zoomScale="99" zoomScaleNormal="99" zoomScalePageLayoutView="0" workbookViewId="0" topLeftCell="A13">
      <selection activeCell="AD39" sqref="AD39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109" t="s">
        <v>28</v>
      </c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/>
    </row>
    <row r="3" spans="9:29" ht="15.75">
      <c r="I3" s="112" t="s">
        <v>23</v>
      </c>
      <c r="J3" s="113"/>
      <c r="K3" s="113"/>
      <c r="L3" s="114" t="s">
        <v>31</v>
      </c>
      <c r="M3" s="114"/>
      <c r="N3" s="114"/>
      <c r="O3" s="114"/>
      <c r="P3" s="114"/>
      <c r="Q3" s="114"/>
      <c r="R3" s="114"/>
      <c r="S3" s="31" t="s">
        <v>21</v>
      </c>
      <c r="T3" s="114" t="s">
        <v>35</v>
      </c>
      <c r="U3" s="114"/>
      <c r="V3" s="114"/>
      <c r="W3" s="114"/>
      <c r="X3" s="114"/>
      <c r="Y3" s="114"/>
      <c r="Z3" s="114"/>
      <c r="AA3" s="115" t="s">
        <v>22</v>
      </c>
      <c r="AB3" s="115"/>
      <c r="AC3" s="116"/>
    </row>
    <row r="4" ht="12.75"/>
    <row r="5" spans="10:27" ht="12.75">
      <c r="J5" s="66" t="s">
        <v>24</v>
      </c>
      <c r="K5" s="66"/>
      <c r="L5" s="66"/>
      <c r="M5" s="66" t="s">
        <v>32</v>
      </c>
      <c r="N5" s="66"/>
      <c r="O5" s="66"/>
      <c r="P5" s="66"/>
      <c r="U5" s="66" t="s">
        <v>25</v>
      </c>
      <c r="V5" s="66"/>
      <c r="W5" s="67">
        <v>40425</v>
      </c>
      <c r="X5" s="67"/>
      <c r="Y5" s="67"/>
      <c r="Z5" s="67"/>
      <c r="AA5" s="67"/>
    </row>
    <row r="6" ht="12.75"/>
    <row r="7" spans="15:24" ht="12.75">
      <c r="O7" s="52" t="s">
        <v>26</v>
      </c>
      <c r="P7" s="52"/>
      <c r="Q7" s="52"/>
      <c r="R7" s="52"/>
      <c r="T7" s="53" t="s">
        <v>31</v>
      </c>
      <c r="U7" s="53"/>
      <c r="V7" s="53"/>
      <c r="W7" s="53"/>
      <c r="X7" s="53"/>
    </row>
    <row r="8" ht="12.75"/>
    <row r="9" ht="13.5" thickBot="1"/>
    <row r="10" spans="2:34" ht="15.75" thickBot="1">
      <c r="B10" s="55" t="s">
        <v>33</v>
      </c>
      <c r="C10" s="56"/>
      <c r="D10" s="56"/>
      <c r="E10" s="56"/>
      <c r="F10" s="56"/>
      <c r="G10" s="69" t="str">
        <f>T3</f>
        <v> KIRYAT GAT</v>
      </c>
      <c r="H10" s="69"/>
      <c r="I10" s="69"/>
      <c r="J10" s="69"/>
      <c r="K10" s="69"/>
      <c r="L10" s="69"/>
      <c r="M10" s="69"/>
      <c r="N10" s="69"/>
      <c r="O10" s="70"/>
      <c r="U10" s="55" t="s">
        <v>34</v>
      </c>
      <c r="V10" s="56"/>
      <c r="W10" s="56"/>
      <c r="X10" s="56"/>
      <c r="Y10" s="56"/>
      <c r="Z10" s="74" t="str">
        <f>L3</f>
        <v>LOD RANGERS</v>
      </c>
      <c r="AA10" s="74"/>
      <c r="AB10" s="74"/>
      <c r="AC10" s="74"/>
      <c r="AD10" s="74"/>
      <c r="AE10" s="74"/>
      <c r="AF10" s="74"/>
      <c r="AG10" s="74"/>
      <c r="AH10" s="45"/>
    </row>
    <row r="11" spans="1:37" ht="13.5" thickBot="1">
      <c r="A11" s="17"/>
      <c r="B11" s="72" t="s">
        <v>0</v>
      </c>
      <c r="C11" s="73"/>
      <c r="D11" s="73"/>
      <c r="E11" s="73"/>
      <c r="F11" s="73"/>
      <c r="G11" s="73" t="s">
        <v>1</v>
      </c>
      <c r="H11" s="73"/>
      <c r="I11" s="73"/>
      <c r="J11" s="73"/>
      <c r="K11" s="73" t="s">
        <v>2</v>
      </c>
      <c r="L11" s="73"/>
      <c r="M11" s="73"/>
      <c r="N11" s="73"/>
      <c r="O11" s="73"/>
      <c r="P11" s="71" t="s">
        <v>3</v>
      </c>
      <c r="Q11" s="71"/>
      <c r="R11" s="4"/>
      <c r="T11" s="17"/>
      <c r="U11" s="72" t="s">
        <v>0</v>
      </c>
      <c r="V11" s="73"/>
      <c r="W11" s="73"/>
      <c r="X11" s="73"/>
      <c r="Y11" s="73"/>
      <c r="Z11" s="73" t="s">
        <v>1</v>
      </c>
      <c r="AA11" s="73"/>
      <c r="AB11" s="73"/>
      <c r="AC11" s="73"/>
      <c r="AD11" s="73" t="s">
        <v>2</v>
      </c>
      <c r="AE11" s="73"/>
      <c r="AF11" s="73"/>
      <c r="AG11" s="73"/>
      <c r="AH11" s="73"/>
      <c r="AI11" s="71" t="s">
        <v>3</v>
      </c>
      <c r="AJ11" s="71"/>
      <c r="AK11" s="4"/>
    </row>
    <row r="12" spans="1:37" ht="12.75">
      <c r="A12" s="9">
        <v>1</v>
      </c>
      <c r="B12" s="54" t="s">
        <v>36</v>
      </c>
      <c r="C12" s="54"/>
      <c r="D12" s="54"/>
      <c r="E12" s="54"/>
      <c r="F12" s="54"/>
      <c r="G12" s="63" t="s">
        <v>45</v>
      </c>
      <c r="H12" s="64"/>
      <c r="I12" s="64"/>
      <c r="J12" s="65"/>
      <c r="K12" s="57" t="s">
        <v>48</v>
      </c>
      <c r="L12" s="56"/>
      <c r="M12" s="56"/>
      <c r="N12" s="56"/>
      <c r="O12" s="58"/>
      <c r="P12" s="59">
        <v>21</v>
      </c>
      <c r="Q12" s="59"/>
      <c r="R12" s="26"/>
      <c r="T12" s="9">
        <v>1</v>
      </c>
      <c r="U12" s="54" t="s">
        <v>54</v>
      </c>
      <c r="V12" s="54"/>
      <c r="W12" s="54"/>
      <c r="X12" s="54"/>
      <c r="Y12" s="54"/>
      <c r="Z12" s="68" t="s">
        <v>47</v>
      </c>
      <c r="AA12" s="68"/>
      <c r="AB12" s="68"/>
      <c r="AC12" s="68"/>
      <c r="AD12" s="68"/>
      <c r="AE12" s="68"/>
      <c r="AF12" s="68"/>
      <c r="AG12" s="68"/>
      <c r="AH12" s="68"/>
      <c r="AI12" s="59">
        <v>48</v>
      </c>
      <c r="AJ12" s="59"/>
      <c r="AK12" s="29"/>
    </row>
    <row r="13" spans="1:37" ht="12.75">
      <c r="A13" s="10">
        <v>2</v>
      </c>
      <c r="B13" s="54" t="s">
        <v>37</v>
      </c>
      <c r="C13" s="54"/>
      <c r="D13" s="54"/>
      <c r="E13" s="54"/>
      <c r="F13" s="54"/>
      <c r="G13" s="63" t="s">
        <v>45</v>
      </c>
      <c r="H13" s="64"/>
      <c r="I13" s="64"/>
      <c r="J13" s="65"/>
      <c r="K13" s="63" t="s">
        <v>49</v>
      </c>
      <c r="L13" s="64"/>
      <c r="M13" s="64"/>
      <c r="N13" s="64"/>
      <c r="O13" s="65"/>
      <c r="P13" s="68">
        <v>0</v>
      </c>
      <c r="Q13" s="68"/>
      <c r="R13" s="25"/>
      <c r="T13" s="10">
        <v>2</v>
      </c>
      <c r="U13" s="54" t="s">
        <v>50</v>
      </c>
      <c r="V13" s="54"/>
      <c r="W13" s="54"/>
      <c r="X13" s="54"/>
      <c r="Y13" s="54"/>
      <c r="Z13" s="68" t="s">
        <v>55</v>
      </c>
      <c r="AA13" s="68"/>
      <c r="AB13" s="68"/>
      <c r="AC13" s="68"/>
      <c r="AD13" s="68" t="s">
        <v>44</v>
      </c>
      <c r="AE13" s="68"/>
      <c r="AF13" s="68"/>
      <c r="AG13" s="68"/>
      <c r="AH13" s="68"/>
      <c r="AI13" s="68">
        <v>21</v>
      </c>
      <c r="AJ13" s="68"/>
      <c r="AK13" s="27"/>
    </row>
    <row r="14" spans="1:37" ht="12.75">
      <c r="A14" s="10">
        <v>3</v>
      </c>
      <c r="B14" s="54" t="s">
        <v>38</v>
      </c>
      <c r="C14" s="54"/>
      <c r="D14" s="54"/>
      <c r="E14" s="54"/>
      <c r="F14" s="54"/>
      <c r="G14" s="68" t="s">
        <v>46</v>
      </c>
      <c r="H14" s="68"/>
      <c r="I14" s="68"/>
      <c r="J14" s="68"/>
      <c r="K14" s="63" t="s">
        <v>48</v>
      </c>
      <c r="L14" s="64"/>
      <c r="M14" s="64"/>
      <c r="N14" s="64"/>
      <c r="O14" s="65"/>
      <c r="P14" s="68">
        <v>14</v>
      </c>
      <c r="Q14" s="68"/>
      <c r="R14" s="27"/>
      <c r="T14" s="10">
        <v>3</v>
      </c>
      <c r="U14" s="54" t="s">
        <v>51</v>
      </c>
      <c r="V14" s="54"/>
      <c r="W14" s="54"/>
      <c r="X14" s="54"/>
      <c r="Y14" s="54"/>
      <c r="Z14" s="68" t="s">
        <v>47</v>
      </c>
      <c r="AA14" s="68"/>
      <c r="AB14" s="68"/>
      <c r="AC14" s="68"/>
      <c r="AD14" s="68"/>
      <c r="AE14" s="68"/>
      <c r="AF14" s="68"/>
      <c r="AG14" s="68"/>
      <c r="AH14" s="68"/>
      <c r="AI14" s="68">
        <v>17</v>
      </c>
      <c r="AJ14" s="68"/>
      <c r="AK14" s="27"/>
    </row>
    <row r="15" spans="1:37" ht="12.75">
      <c r="A15" s="10">
        <v>4</v>
      </c>
      <c r="B15" s="54" t="s">
        <v>39</v>
      </c>
      <c r="C15" s="54"/>
      <c r="D15" s="54"/>
      <c r="E15" s="54"/>
      <c r="F15" s="54"/>
      <c r="G15" s="63" t="s">
        <v>46</v>
      </c>
      <c r="H15" s="64"/>
      <c r="I15" s="64"/>
      <c r="J15" s="65"/>
      <c r="K15" s="46" t="s">
        <v>50</v>
      </c>
      <c r="L15" s="47"/>
      <c r="M15" s="47"/>
      <c r="N15" s="47"/>
      <c r="O15" s="48"/>
      <c r="P15" s="68">
        <v>18</v>
      </c>
      <c r="Q15" s="68"/>
      <c r="R15" s="28"/>
      <c r="T15" s="10">
        <v>4</v>
      </c>
      <c r="U15" s="60"/>
      <c r="V15" s="61"/>
      <c r="W15" s="61"/>
      <c r="X15" s="61"/>
      <c r="Y15" s="62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27"/>
    </row>
    <row r="16" spans="1:37" ht="12.75">
      <c r="A16" s="10">
        <v>5</v>
      </c>
      <c r="B16" s="60" t="s">
        <v>40</v>
      </c>
      <c r="C16" s="61"/>
      <c r="D16" s="61"/>
      <c r="E16" s="61"/>
      <c r="F16" s="62"/>
      <c r="G16" s="68" t="s">
        <v>46</v>
      </c>
      <c r="H16" s="68"/>
      <c r="I16" s="68"/>
      <c r="J16" s="68"/>
      <c r="K16" s="63" t="s">
        <v>52</v>
      </c>
      <c r="L16" s="64"/>
      <c r="M16" s="64"/>
      <c r="N16" s="64"/>
      <c r="O16" s="65"/>
      <c r="P16" s="68">
        <v>0</v>
      </c>
      <c r="Q16" s="68"/>
      <c r="R16" s="6"/>
      <c r="T16" s="10">
        <v>5</v>
      </c>
      <c r="U16" s="49"/>
      <c r="V16" s="49"/>
      <c r="W16" s="49"/>
      <c r="X16" s="49"/>
      <c r="Y16" s="49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27"/>
    </row>
    <row r="17" spans="1:37" ht="12.75">
      <c r="A17" s="10">
        <v>6</v>
      </c>
      <c r="B17" s="49" t="s">
        <v>41</v>
      </c>
      <c r="C17" s="49"/>
      <c r="D17" s="49"/>
      <c r="E17" s="49"/>
      <c r="F17" s="49"/>
      <c r="G17" s="63" t="s">
        <v>46</v>
      </c>
      <c r="H17" s="64"/>
      <c r="I17" s="64"/>
      <c r="J17" s="65"/>
      <c r="K17" s="63" t="s">
        <v>52</v>
      </c>
      <c r="L17" s="64"/>
      <c r="M17" s="64"/>
      <c r="N17" s="64"/>
      <c r="O17" s="65"/>
      <c r="P17" s="68">
        <v>7</v>
      </c>
      <c r="Q17" s="68"/>
      <c r="R17" s="6"/>
      <c r="T17" s="10">
        <v>6</v>
      </c>
      <c r="U17" s="60"/>
      <c r="V17" s="61"/>
      <c r="W17" s="61"/>
      <c r="X17" s="61"/>
      <c r="Y17" s="62"/>
      <c r="Z17" s="68"/>
      <c r="AA17" s="68"/>
      <c r="AB17" s="68"/>
      <c r="AC17" s="68"/>
      <c r="AD17" s="68"/>
      <c r="AE17" s="68"/>
      <c r="AF17" s="68"/>
      <c r="AG17" s="68"/>
      <c r="AH17" s="68"/>
      <c r="AI17" s="63"/>
      <c r="AJ17" s="65"/>
      <c r="AK17" s="27"/>
    </row>
    <row r="18" spans="1:37" ht="12.75">
      <c r="A18" s="10">
        <v>7</v>
      </c>
      <c r="B18" s="60" t="s">
        <v>42</v>
      </c>
      <c r="C18" s="61"/>
      <c r="D18" s="61"/>
      <c r="E18" s="61"/>
      <c r="F18" s="62"/>
      <c r="G18" s="68" t="s">
        <v>46</v>
      </c>
      <c r="H18" s="68"/>
      <c r="I18" s="68"/>
      <c r="J18" s="68"/>
      <c r="K18" s="63" t="s">
        <v>52</v>
      </c>
      <c r="L18" s="64"/>
      <c r="M18" s="64"/>
      <c r="N18" s="64"/>
      <c r="O18" s="65"/>
      <c r="P18" s="68">
        <v>1</v>
      </c>
      <c r="Q18" s="68"/>
      <c r="R18" s="6"/>
      <c r="T18" s="10">
        <v>7</v>
      </c>
      <c r="U18" s="54"/>
      <c r="V18" s="54"/>
      <c r="W18" s="54"/>
      <c r="X18" s="54"/>
      <c r="Y18" s="54"/>
      <c r="Z18" s="68"/>
      <c r="AA18" s="68"/>
      <c r="AB18" s="68"/>
      <c r="AC18" s="68"/>
      <c r="AD18" s="68"/>
      <c r="AE18" s="68"/>
      <c r="AF18" s="68"/>
      <c r="AG18" s="68"/>
      <c r="AH18" s="68"/>
      <c r="AI18" s="63"/>
      <c r="AJ18" s="65"/>
      <c r="AK18" s="27"/>
    </row>
    <row r="19" spans="1:37" ht="12.75">
      <c r="A19" s="10">
        <v>8</v>
      </c>
      <c r="B19" s="44" t="s">
        <v>43</v>
      </c>
      <c r="C19" s="75"/>
      <c r="D19" s="75"/>
      <c r="E19" s="75"/>
      <c r="F19" s="76"/>
      <c r="G19" s="68" t="s">
        <v>45</v>
      </c>
      <c r="H19" s="68"/>
      <c r="I19" s="68"/>
      <c r="J19" s="68"/>
      <c r="K19" s="46" t="s">
        <v>51</v>
      </c>
      <c r="L19" s="47"/>
      <c r="M19" s="47"/>
      <c r="N19" s="47"/>
      <c r="O19" s="48"/>
      <c r="P19" s="68">
        <v>0</v>
      </c>
      <c r="Q19" s="68"/>
      <c r="R19" s="27"/>
      <c r="T19" s="10">
        <v>8</v>
      </c>
      <c r="U19" s="60"/>
      <c r="V19" s="61"/>
      <c r="W19" s="61"/>
      <c r="X19" s="61"/>
      <c r="Y19" s="62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27"/>
    </row>
    <row r="20" spans="1:37" ht="12.75">
      <c r="A20" s="10">
        <v>9</v>
      </c>
      <c r="B20" s="60" t="s">
        <v>61</v>
      </c>
      <c r="C20" s="61"/>
      <c r="D20" s="61"/>
      <c r="E20" s="61"/>
      <c r="F20" s="62"/>
      <c r="G20" s="68" t="s">
        <v>45</v>
      </c>
      <c r="H20" s="68"/>
      <c r="I20" s="68"/>
      <c r="J20" s="68"/>
      <c r="K20" s="46" t="s">
        <v>51</v>
      </c>
      <c r="L20" s="47"/>
      <c r="M20" s="47"/>
      <c r="N20" s="47"/>
      <c r="O20" s="48"/>
      <c r="P20" s="68">
        <v>4</v>
      </c>
      <c r="Q20" s="68"/>
      <c r="R20" s="6"/>
      <c r="T20" s="10">
        <v>9</v>
      </c>
      <c r="U20" s="54"/>
      <c r="V20" s="54"/>
      <c r="W20" s="54"/>
      <c r="X20" s="54"/>
      <c r="Y20" s="54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27"/>
    </row>
    <row r="21" spans="1:37" ht="12.75">
      <c r="A21" s="10">
        <v>10</v>
      </c>
      <c r="B21" s="44" t="s">
        <v>44</v>
      </c>
      <c r="C21" s="75"/>
      <c r="D21" s="75"/>
      <c r="E21" s="75"/>
      <c r="F21" s="76"/>
      <c r="G21" s="68" t="s">
        <v>47</v>
      </c>
      <c r="H21" s="68"/>
      <c r="I21" s="68"/>
      <c r="J21" s="68"/>
      <c r="K21" s="46"/>
      <c r="L21" s="47"/>
      <c r="M21" s="47"/>
      <c r="N21" s="47"/>
      <c r="O21" s="48"/>
      <c r="P21" s="68">
        <v>15</v>
      </c>
      <c r="Q21" s="68"/>
      <c r="R21" s="6"/>
      <c r="T21" s="10">
        <v>10</v>
      </c>
      <c r="U21" s="44"/>
      <c r="V21" s="75"/>
      <c r="W21" s="75"/>
      <c r="X21" s="75"/>
      <c r="Y21" s="76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27"/>
    </row>
    <row r="22" spans="1:37" ht="13.5" thickBot="1">
      <c r="A22" s="11">
        <v>11</v>
      </c>
      <c r="B22" s="77"/>
      <c r="C22" s="78"/>
      <c r="D22" s="78"/>
      <c r="E22" s="78"/>
      <c r="F22" s="79"/>
      <c r="G22" s="73"/>
      <c r="H22" s="73"/>
      <c r="I22" s="73"/>
      <c r="J22" s="73"/>
      <c r="K22" s="80"/>
      <c r="L22" s="81"/>
      <c r="M22" s="81"/>
      <c r="N22" s="81"/>
      <c r="O22" s="82"/>
      <c r="P22" s="73"/>
      <c r="Q22" s="73"/>
      <c r="R22" s="8"/>
      <c r="T22" s="11">
        <v>11</v>
      </c>
      <c r="U22" s="86"/>
      <c r="V22" s="86"/>
      <c r="W22" s="86"/>
      <c r="X22" s="86"/>
      <c r="Y22" s="86"/>
      <c r="Z22" s="73"/>
      <c r="AA22" s="73"/>
      <c r="AB22" s="73"/>
      <c r="AC22" s="73"/>
      <c r="AD22" s="83"/>
      <c r="AE22" s="84"/>
      <c r="AF22" s="84"/>
      <c r="AG22" s="84"/>
      <c r="AH22" s="85"/>
      <c r="AI22" s="73"/>
      <c r="AJ22" s="73"/>
      <c r="AK22" s="30"/>
    </row>
    <row r="23" ht="13.5" thickBot="1"/>
    <row r="24" spans="1:37" ht="13.5" thickBot="1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9"/>
      <c r="K24" s="90" t="s">
        <v>4</v>
      </c>
      <c r="L24" s="91"/>
      <c r="M24" s="56">
        <v>3</v>
      </c>
      <c r="N24" s="92"/>
      <c r="O24" s="93" t="s">
        <v>9</v>
      </c>
      <c r="P24" s="94"/>
      <c r="Q24" s="95">
        <f>SUM(M24:N27)</f>
        <v>28</v>
      </c>
      <c r="R24" s="96"/>
      <c r="T24" s="87" t="s">
        <v>20</v>
      </c>
      <c r="U24" s="88"/>
      <c r="V24" s="88"/>
      <c r="W24" s="88"/>
      <c r="X24" s="88"/>
      <c r="Y24" s="88"/>
      <c r="Z24" s="88"/>
      <c r="AA24" s="88"/>
      <c r="AB24" s="88"/>
      <c r="AC24" s="89"/>
      <c r="AD24" s="90" t="s">
        <v>4</v>
      </c>
      <c r="AE24" s="91"/>
      <c r="AF24" s="56">
        <v>6</v>
      </c>
      <c r="AG24" s="92"/>
      <c r="AH24" s="93" t="s">
        <v>9</v>
      </c>
      <c r="AI24" s="94"/>
      <c r="AJ24" s="107">
        <f>SUM(AF24:AG27)</f>
        <v>26</v>
      </c>
      <c r="AK24" s="10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7" t="s">
        <v>5</v>
      </c>
      <c r="L25" s="97"/>
      <c r="M25" s="64">
        <v>2</v>
      </c>
      <c r="N25" s="98"/>
      <c r="O25" s="99" t="s">
        <v>8</v>
      </c>
      <c r="P25" s="100"/>
      <c r="Q25" s="103">
        <f>SUM(P12:Q22,Q24)</f>
        <v>108</v>
      </c>
      <c r="R25" s="10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7" t="s">
        <v>5</v>
      </c>
      <c r="AE25" s="97"/>
      <c r="AF25" s="64">
        <v>1</v>
      </c>
      <c r="AG25" s="98"/>
      <c r="AH25" s="99" t="s">
        <v>8</v>
      </c>
      <c r="AI25" s="100"/>
      <c r="AJ25" s="103">
        <f>SUM(AI12:AJ22,AJ24)</f>
        <v>112</v>
      </c>
      <c r="AK25" s="104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97" t="s">
        <v>7</v>
      </c>
      <c r="L26" s="97"/>
      <c r="M26" s="64">
        <v>23</v>
      </c>
      <c r="N26" s="98"/>
      <c r="O26" s="101"/>
      <c r="P26" s="102"/>
      <c r="Q26" s="105"/>
      <c r="R26" s="106"/>
      <c r="T26" s="10">
        <v>57</v>
      </c>
      <c r="U26" s="5"/>
      <c r="V26" s="5"/>
      <c r="W26" s="5"/>
      <c r="X26" s="5"/>
      <c r="Y26" s="5"/>
      <c r="Z26" s="5"/>
      <c r="AA26" s="5"/>
      <c r="AB26" s="5"/>
      <c r="AC26" s="12"/>
      <c r="AD26" s="97" t="s">
        <v>7</v>
      </c>
      <c r="AE26" s="97"/>
      <c r="AF26" s="64">
        <v>19</v>
      </c>
      <c r="AG26" s="98"/>
      <c r="AH26" s="101"/>
      <c r="AI26" s="102"/>
      <c r="AJ26" s="105"/>
      <c r="AK26" s="10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21" t="s">
        <v>6</v>
      </c>
      <c r="L27" s="121"/>
      <c r="M27" s="84"/>
      <c r="N27" s="117"/>
      <c r="O27" s="16" t="s">
        <v>10</v>
      </c>
      <c r="P27" s="95">
        <v>10</v>
      </c>
      <c r="Q27" s="95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21" t="s">
        <v>6</v>
      </c>
      <c r="AE27" s="121"/>
      <c r="AF27" s="84"/>
      <c r="AG27" s="117"/>
      <c r="AH27" s="16" t="s">
        <v>10</v>
      </c>
      <c r="AI27" s="95">
        <v>1</v>
      </c>
      <c r="AJ27" s="95"/>
      <c r="AK27" s="18" t="s">
        <v>27</v>
      </c>
      <c r="AM27" s="23"/>
      <c r="AN27" s="23"/>
    </row>
    <row r="28" spans="1:40" ht="13.5" thickBot="1">
      <c r="A28" s="32">
        <f>A26-0</f>
        <v>0</v>
      </c>
      <c r="B28" s="33">
        <f aca="true" t="shared" si="0" ref="B28:J28">B26-A26</f>
        <v>0</v>
      </c>
      <c r="C28" s="33">
        <f t="shared" si="0"/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57</v>
      </c>
      <c r="U28" s="33">
        <f aca="true" t="shared" si="1" ref="U28:AC28">U26-T26</f>
        <v>-57</v>
      </c>
      <c r="V28" s="33">
        <f t="shared" si="1"/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71" t="s">
        <v>2</v>
      </c>
      <c r="C30" s="71"/>
      <c r="D30" s="71"/>
      <c r="E30" s="71"/>
      <c r="F30" s="7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18" t="str">
        <f>G10</f>
        <v> KIRYAT GAT</v>
      </c>
      <c r="O30" s="119"/>
      <c r="P30" s="119"/>
      <c r="Q30" s="119"/>
      <c r="R30" s="120"/>
      <c r="T30" s="2"/>
      <c r="U30" s="71" t="s">
        <v>2</v>
      </c>
      <c r="V30" s="71"/>
      <c r="W30" s="71"/>
      <c r="X30" s="71"/>
      <c r="Y30" s="7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18" t="str">
        <f>Z10</f>
        <v>LOD RANGERS</v>
      </c>
      <c r="AH30" s="119"/>
      <c r="AI30" s="119"/>
      <c r="AJ30" s="119"/>
      <c r="AK30" s="120"/>
    </row>
    <row r="31" spans="1:37" ht="13.5" thickBot="1">
      <c r="A31" s="13">
        <v>1</v>
      </c>
      <c r="B31" s="60" t="s">
        <v>48</v>
      </c>
      <c r="C31" s="61"/>
      <c r="D31" s="61"/>
      <c r="E31" s="61"/>
      <c r="F31" s="62"/>
      <c r="G31" s="14">
        <v>7</v>
      </c>
      <c r="H31" s="14">
        <v>1</v>
      </c>
      <c r="I31" s="14">
        <v>33</v>
      </c>
      <c r="J31" s="14">
        <v>2</v>
      </c>
      <c r="K31" s="34">
        <f aca="true" t="shared" si="2" ref="K31:K39">I31/G31</f>
        <v>4.714285714285714</v>
      </c>
      <c r="N31" s="19"/>
      <c r="O31" s="19"/>
      <c r="P31" s="20"/>
      <c r="Q31" s="126">
        <v>0</v>
      </c>
      <c r="R31" s="127">
        <f>IF(AND(AR15&gt;Y15,AQ17=10),20,0)</f>
        <v>0</v>
      </c>
      <c r="T31" s="13">
        <v>1</v>
      </c>
      <c r="U31" s="125" t="s">
        <v>56</v>
      </c>
      <c r="V31" s="125"/>
      <c r="W31" s="125"/>
      <c r="X31" s="125"/>
      <c r="Y31" s="125"/>
      <c r="Z31" s="14">
        <v>3</v>
      </c>
      <c r="AA31" s="14"/>
      <c r="AB31" s="14">
        <v>16</v>
      </c>
      <c r="AC31" s="14"/>
      <c r="AD31" s="34">
        <f aca="true" t="shared" si="3" ref="AD31:AD39">AB31/Z31</f>
        <v>5.333333333333333</v>
      </c>
      <c r="AG31" s="19"/>
      <c r="AH31" s="19"/>
      <c r="AI31" s="20"/>
      <c r="AJ31" s="126">
        <f>IF(AND(AJ25&gt;Q25,P27=10),20,8)</f>
        <v>20</v>
      </c>
      <c r="AK31" s="127">
        <f>IF(AND(BK15&gt;AR15,BJ17=10),20,0)</f>
        <v>0</v>
      </c>
    </row>
    <row r="32" spans="1:37" ht="13.5" thickBot="1">
      <c r="A32" s="10">
        <v>2</v>
      </c>
      <c r="B32" s="60" t="s">
        <v>49</v>
      </c>
      <c r="C32" s="61"/>
      <c r="D32" s="61"/>
      <c r="E32" s="61"/>
      <c r="F32" s="62"/>
      <c r="G32" s="5">
        <v>4</v>
      </c>
      <c r="H32" s="5"/>
      <c r="I32" s="5">
        <v>20</v>
      </c>
      <c r="J32" s="5">
        <v>1</v>
      </c>
      <c r="K32" s="34">
        <f t="shared" si="2"/>
        <v>5</v>
      </c>
      <c r="N32" s="122" t="s">
        <v>16</v>
      </c>
      <c r="O32" s="123"/>
      <c r="P32" s="123"/>
      <c r="Q32" s="123"/>
      <c r="R32" s="124"/>
      <c r="T32" s="10">
        <v>2</v>
      </c>
      <c r="U32" s="125" t="s">
        <v>57</v>
      </c>
      <c r="V32" s="125"/>
      <c r="W32" s="125"/>
      <c r="X32" s="125"/>
      <c r="Y32" s="125"/>
      <c r="Z32" s="5">
        <v>2</v>
      </c>
      <c r="AA32" s="5"/>
      <c r="AB32" s="5">
        <v>23</v>
      </c>
      <c r="AC32" s="5"/>
      <c r="AD32" s="34">
        <f t="shared" si="3"/>
        <v>11.5</v>
      </c>
      <c r="AG32" s="122" t="s">
        <v>16</v>
      </c>
      <c r="AH32" s="123"/>
      <c r="AI32" s="123"/>
      <c r="AJ32" s="123"/>
      <c r="AK32" s="124"/>
    </row>
    <row r="33" spans="1:37" ht="13.5" thickBot="1">
      <c r="A33" s="10">
        <v>3</v>
      </c>
      <c r="B33" s="60" t="s">
        <v>52</v>
      </c>
      <c r="C33" s="61"/>
      <c r="D33" s="61"/>
      <c r="E33" s="61"/>
      <c r="F33" s="62"/>
      <c r="G33" s="5">
        <v>4.4</v>
      </c>
      <c r="H33" s="5"/>
      <c r="I33" s="5">
        <v>13</v>
      </c>
      <c r="J33" s="5">
        <v>3</v>
      </c>
      <c r="K33" s="34">
        <f t="shared" si="2"/>
        <v>2.954545454545454</v>
      </c>
      <c r="N33" s="129" t="s">
        <v>17</v>
      </c>
      <c r="O33" s="130"/>
      <c r="P33" s="130"/>
      <c r="Q33" s="130"/>
      <c r="R33" s="131"/>
      <c r="T33" s="10">
        <v>3</v>
      </c>
      <c r="U33" s="125" t="s">
        <v>58</v>
      </c>
      <c r="V33" s="125"/>
      <c r="W33" s="125"/>
      <c r="X33" s="125"/>
      <c r="Y33" s="125"/>
      <c r="Z33" s="5">
        <v>1</v>
      </c>
      <c r="AA33" s="5"/>
      <c r="AB33" s="5">
        <v>11</v>
      </c>
      <c r="AC33" s="5"/>
      <c r="AD33" s="34">
        <f t="shared" si="3"/>
        <v>11</v>
      </c>
      <c r="AG33" s="129" t="s">
        <v>17</v>
      </c>
      <c r="AH33" s="132"/>
      <c r="AI33" s="132"/>
      <c r="AJ33" s="132"/>
      <c r="AK33" s="133"/>
    </row>
    <row r="34" spans="1:37" ht="13.5" thickBot="1">
      <c r="A34" s="10">
        <v>4</v>
      </c>
      <c r="B34" s="60" t="s">
        <v>53</v>
      </c>
      <c r="C34" s="61"/>
      <c r="D34" s="61"/>
      <c r="E34" s="61"/>
      <c r="F34" s="62"/>
      <c r="G34" s="5">
        <v>5</v>
      </c>
      <c r="H34" s="5"/>
      <c r="I34" s="5">
        <v>23</v>
      </c>
      <c r="J34" s="5">
        <v>0</v>
      </c>
      <c r="K34" s="34">
        <f t="shared" si="2"/>
        <v>4.6</v>
      </c>
      <c r="N34" s="19"/>
      <c r="O34" s="19"/>
      <c r="P34" s="20"/>
      <c r="Q34" s="126">
        <f>IF(Q25&gt;AJ25,MAX(A63:A64),0)</f>
        <v>0</v>
      </c>
      <c r="R34" s="127"/>
      <c r="T34" s="10">
        <v>4</v>
      </c>
      <c r="U34" s="125" t="s">
        <v>44</v>
      </c>
      <c r="V34" s="125"/>
      <c r="W34" s="125"/>
      <c r="X34" s="125"/>
      <c r="Y34" s="125"/>
      <c r="Z34" s="5">
        <v>2</v>
      </c>
      <c r="AA34" s="5"/>
      <c r="AB34" s="5">
        <v>8</v>
      </c>
      <c r="AC34" s="5">
        <v>1</v>
      </c>
      <c r="AD34" s="34">
        <f t="shared" si="3"/>
        <v>4</v>
      </c>
      <c r="AG34" s="19"/>
      <c r="AH34" s="19"/>
      <c r="AI34" s="20"/>
      <c r="AJ34" s="126">
        <f>IF(AJ25&gt;Q25,MAX(A65:A66),A66)</f>
        <v>5</v>
      </c>
      <c r="AK34" s="128"/>
    </row>
    <row r="35" spans="1:37" ht="13.5" thickBot="1">
      <c r="A35" s="10">
        <v>5</v>
      </c>
      <c r="B35" s="60" t="s">
        <v>50</v>
      </c>
      <c r="C35" s="61"/>
      <c r="D35" s="61"/>
      <c r="E35" s="61"/>
      <c r="F35" s="62"/>
      <c r="G35" s="5">
        <v>3</v>
      </c>
      <c r="H35" s="5">
        <v>2</v>
      </c>
      <c r="I35" s="5">
        <v>7</v>
      </c>
      <c r="J35" s="5">
        <v>1</v>
      </c>
      <c r="K35" s="34">
        <f t="shared" si="2"/>
        <v>2.3333333333333335</v>
      </c>
      <c r="N35" s="129" t="s">
        <v>18</v>
      </c>
      <c r="O35" s="130"/>
      <c r="P35" s="130"/>
      <c r="Q35" s="130"/>
      <c r="R35" s="131"/>
      <c r="T35" s="10">
        <v>5</v>
      </c>
      <c r="U35" s="125" t="s">
        <v>59</v>
      </c>
      <c r="V35" s="125"/>
      <c r="W35" s="125"/>
      <c r="X35" s="125"/>
      <c r="Y35" s="125"/>
      <c r="Z35" s="5">
        <v>2</v>
      </c>
      <c r="AA35" s="5"/>
      <c r="AB35" s="5">
        <v>24</v>
      </c>
      <c r="AC35" s="5"/>
      <c r="AD35" s="34">
        <f t="shared" si="3"/>
        <v>12</v>
      </c>
      <c r="AG35" s="129" t="s">
        <v>18</v>
      </c>
      <c r="AH35" s="132"/>
      <c r="AI35" s="132"/>
      <c r="AJ35" s="132"/>
      <c r="AK35" s="133"/>
    </row>
    <row r="36" spans="1:37" ht="13.5" thickBot="1">
      <c r="A36" s="10">
        <v>6</v>
      </c>
      <c r="B36" s="44" t="s">
        <v>51</v>
      </c>
      <c r="C36" s="75"/>
      <c r="D36" s="75"/>
      <c r="E36" s="75"/>
      <c r="F36" s="76"/>
      <c r="G36" s="5">
        <v>4</v>
      </c>
      <c r="H36" s="5"/>
      <c r="I36" s="5">
        <v>7</v>
      </c>
      <c r="J36" s="5">
        <v>2</v>
      </c>
      <c r="K36" s="34">
        <f t="shared" si="2"/>
        <v>1.75</v>
      </c>
      <c r="N36" s="19"/>
      <c r="O36" s="19"/>
      <c r="P36" s="20"/>
      <c r="Q36" s="126">
        <f>IF($AI$27=10,5,IF($AI$27&lt;=1,0,IF($AI$27&lt;=3,1,IF($AI$27&lt;=5,2,IF($AI$27&lt;=7,3,IF($AI$27=9,4))))))</f>
        <v>0</v>
      </c>
      <c r="R36" s="127"/>
      <c r="T36" s="10">
        <v>6</v>
      </c>
      <c r="U36" s="125" t="s">
        <v>60</v>
      </c>
      <c r="V36" s="125"/>
      <c r="W36" s="125"/>
      <c r="X36" s="125"/>
      <c r="Y36" s="125"/>
      <c r="Z36" s="5">
        <v>1</v>
      </c>
      <c r="AA36" s="5"/>
      <c r="AB36" s="5">
        <v>8</v>
      </c>
      <c r="AC36" s="5"/>
      <c r="AD36" s="34">
        <f t="shared" si="3"/>
        <v>8</v>
      </c>
      <c r="AG36" s="19"/>
      <c r="AH36" s="19"/>
      <c r="AI36" s="20"/>
      <c r="AJ36" s="126">
        <f>IF($P$27=10,5,IF($P$27&lt;=1,0,IF($P$27&lt;=3,1,IF($P$27&lt;=5,2,IF($P$27&lt;=7,3,IF($P$27=9,4))))))</f>
        <v>5</v>
      </c>
      <c r="AK36" s="128"/>
    </row>
    <row r="37" spans="1:37" ht="13.5" thickBot="1">
      <c r="A37" s="10">
        <v>7</v>
      </c>
      <c r="B37" s="60"/>
      <c r="C37" s="61"/>
      <c r="D37" s="61"/>
      <c r="E37" s="61"/>
      <c r="F37" s="62"/>
      <c r="G37" s="5"/>
      <c r="H37" s="5"/>
      <c r="I37" s="5"/>
      <c r="J37" s="5"/>
      <c r="K37" s="34"/>
      <c r="N37" s="129" t="s">
        <v>19</v>
      </c>
      <c r="O37" s="130"/>
      <c r="P37" s="130"/>
      <c r="Q37" s="130"/>
      <c r="R37" s="131"/>
      <c r="T37" s="10">
        <v>7</v>
      </c>
      <c r="U37" s="125" t="s">
        <v>61</v>
      </c>
      <c r="V37" s="125"/>
      <c r="W37" s="125"/>
      <c r="X37" s="125"/>
      <c r="Y37" s="125"/>
      <c r="Z37" s="5"/>
      <c r="AA37" s="5"/>
      <c r="AB37" s="5"/>
      <c r="AC37" s="5"/>
      <c r="AD37" s="34"/>
      <c r="AG37" s="129" t="s">
        <v>19</v>
      </c>
      <c r="AH37" s="132"/>
      <c r="AI37" s="132"/>
      <c r="AJ37" s="132"/>
      <c r="AK37" s="133"/>
    </row>
    <row r="38" spans="1:37" ht="13.5" thickBot="1">
      <c r="A38" s="11">
        <v>8</v>
      </c>
      <c r="B38" s="49"/>
      <c r="C38" s="49"/>
      <c r="D38" s="49"/>
      <c r="E38" s="49"/>
      <c r="F38" s="49"/>
      <c r="G38" s="5"/>
      <c r="H38" s="5"/>
      <c r="I38" s="5"/>
      <c r="J38" s="5"/>
      <c r="K38" s="43"/>
      <c r="N38" s="36"/>
      <c r="O38" s="36"/>
      <c r="P38" s="36"/>
      <c r="Q38" s="39"/>
      <c r="R38" s="40"/>
      <c r="T38" s="11">
        <v>8</v>
      </c>
      <c r="U38" s="63"/>
      <c r="V38" s="64"/>
      <c r="W38" s="64"/>
      <c r="X38" s="64"/>
      <c r="Y38" s="65"/>
      <c r="Z38" s="37"/>
      <c r="AA38" s="37"/>
      <c r="AB38" s="37"/>
      <c r="AC38" s="37"/>
      <c r="AD38" s="38"/>
      <c r="AG38" s="36"/>
      <c r="AH38" s="36"/>
      <c r="AI38" s="36"/>
      <c r="AJ38" s="39"/>
      <c r="AK38" s="40"/>
    </row>
    <row r="39" spans="1:37" ht="13.5" thickBot="1">
      <c r="A39" s="11">
        <v>9</v>
      </c>
      <c r="B39" s="136"/>
      <c r="C39" s="136"/>
      <c r="D39" s="136"/>
      <c r="E39" s="136"/>
      <c r="F39" s="136"/>
      <c r="G39" s="41"/>
      <c r="H39" s="41"/>
      <c r="I39" s="41"/>
      <c r="J39" s="41"/>
      <c r="K39" s="42"/>
      <c r="N39" s="21"/>
      <c r="O39" s="21"/>
      <c r="P39" s="22"/>
      <c r="Q39" s="126">
        <f>SUM(Q31+Q34+Q36)</f>
        <v>0</v>
      </c>
      <c r="R39" s="127"/>
      <c r="T39" s="11">
        <v>8</v>
      </c>
      <c r="U39" s="86"/>
      <c r="V39" s="86"/>
      <c r="W39" s="86"/>
      <c r="X39" s="86"/>
      <c r="Y39" s="86"/>
      <c r="Z39" s="7"/>
      <c r="AA39" s="7"/>
      <c r="AB39" s="7"/>
      <c r="AC39" s="7"/>
      <c r="AD39" s="35"/>
      <c r="AG39" s="21"/>
      <c r="AH39" s="21"/>
      <c r="AI39" s="22"/>
      <c r="AJ39" s="126">
        <f>SUM(AJ31+AJ34+AJ36)</f>
        <v>30</v>
      </c>
      <c r="AK39" s="127"/>
    </row>
    <row r="41" spans="14:22" ht="12.75" customHeight="1">
      <c r="N41" s="134" t="s">
        <v>29</v>
      </c>
      <c r="O41" s="135"/>
      <c r="P41" s="135"/>
      <c r="Q41" s="135"/>
      <c r="R41" s="50" t="str">
        <f>IF(AND(Q25&gt;AJ25,AJ27&gt;=10),N30,IF(AND(Q25&lt;AJ25,P27&gt;=10),AG30,"DRAW"))</f>
        <v>LOD RANGERS</v>
      </c>
      <c r="S41" s="50"/>
      <c r="T41" s="50"/>
      <c r="U41" s="50"/>
      <c r="V41" s="51"/>
    </row>
    <row r="42" ht="13.5" customHeight="1"/>
    <row r="44" ht="12.75">
      <c r="Q44" s="31"/>
    </row>
    <row r="60" ht="12.75" hidden="1"/>
    <row r="61" ht="12.75" hidden="1">
      <c r="A61" s="1" t="s">
        <v>30</v>
      </c>
    </row>
    <row r="62" spans="1:5" ht="12.75" hidden="1">
      <c r="A62" s="50" t="str">
        <f>IF($Q$31=16,$N$30,$AG$30)</f>
        <v>LOD RANGERS</v>
      </c>
      <c r="B62" s="50"/>
      <c r="C62" s="50"/>
      <c r="D62" s="50"/>
      <c r="E62" s="51"/>
    </row>
    <row r="63" ht="12.75" hidden="1">
      <c r="A63" s="1">
        <f>IF(P27=1,5,IF($P$27&lt;=3,4,IF($P$27&lt;=5,3,IF($P$27&lt;=7,2,IF($P$27&lt;=9,1,0)))))</f>
        <v>0</v>
      </c>
    </row>
    <row r="64" ht="12.75" hidden="1">
      <c r="A64" s="1">
        <f>IF(Q25&lt;=149,0,IF(Q25&lt;=174,1,IF(Q25&lt;=199,2,IF(Q25&lt;=224,3,IF(Q25&lt;=250,4,5)))))</f>
        <v>0</v>
      </c>
    </row>
    <row r="65" ht="12.75" hidden="1">
      <c r="A65" s="1">
        <f>IF(AI27=1,5,IF($AI$27&lt;=3,4,IF($AI$27&lt;=5,3,IF($AI$27&lt;=7,2,IF($AI$27&lt;=9,1,0)))))</f>
        <v>5</v>
      </c>
    </row>
    <row r="66" ht="12.75" hidden="1">
      <c r="A66" s="1">
        <f>IF(AJ25&lt;=149,0,IF(AJ25&lt;=174,1,IF(AJ25&lt;=199,2,IF(AJ25&lt;=224,3,IF(AJ25&lt;=250,4,5)))))</f>
        <v>0</v>
      </c>
    </row>
    <row r="67" ht="12.75" hidden="1">
      <c r="A67" s="31">
        <f>IF(D26&gt;=1,D25,IF(C26&gt;=1,C25,IF(B26&gt;=1,B25,IF(A26&gt;=1,A25,0))))</f>
        <v>0</v>
      </c>
    </row>
    <row r="68" ht="12.75" hidden="1">
      <c r="A68" s="31">
        <f>IF(W26&gt;=1,W25,IF(V26&gt;=1,V25,IF(U26&gt;=1,U25,IF(T26&gt;=1,T25,0))))</f>
        <v>1</v>
      </c>
    </row>
    <row r="69" ht="12.75" hidden="1"/>
  </sheetData>
  <sheetProtection/>
  <mergeCells count="180">
    <mergeCell ref="N41:Q41"/>
    <mergeCell ref="R41:V41"/>
    <mergeCell ref="B39:F39"/>
    <mergeCell ref="Q39:R39"/>
    <mergeCell ref="U39:Y39"/>
    <mergeCell ref="U38:Y38"/>
    <mergeCell ref="AJ39:AK39"/>
    <mergeCell ref="B37:F37"/>
    <mergeCell ref="N37:R37"/>
    <mergeCell ref="U37:Y37"/>
    <mergeCell ref="AG37:AK37"/>
    <mergeCell ref="B38:F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D24:AE24"/>
    <mergeCell ref="AF24:AG24"/>
    <mergeCell ref="A24:J24"/>
    <mergeCell ref="K24:L24"/>
    <mergeCell ref="M24:N24"/>
    <mergeCell ref="O24:P24"/>
    <mergeCell ref="Q24:R24"/>
    <mergeCell ref="U21:Y21"/>
    <mergeCell ref="U22:Y22"/>
    <mergeCell ref="Z22:AC22"/>
    <mergeCell ref="T24:AC24"/>
    <mergeCell ref="AD22:AH22"/>
    <mergeCell ref="AI22:AJ22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19:Y19"/>
    <mergeCell ref="U20:Y20"/>
    <mergeCell ref="Z20:AC20"/>
    <mergeCell ref="Z19:AC19"/>
    <mergeCell ref="AD20:AH20"/>
    <mergeCell ref="AI20:AJ20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U15:Y15"/>
    <mergeCell ref="P15:Q15"/>
    <mergeCell ref="Z14:AC14"/>
    <mergeCell ref="Z15:AC15"/>
    <mergeCell ref="U14:Y14"/>
    <mergeCell ref="G14:J14"/>
    <mergeCell ref="K14:O14"/>
    <mergeCell ref="P14:Q14"/>
    <mergeCell ref="K15:O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2:AC12"/>
    <mergeCell ref="AD12:AH12"/>
    <mergeCell ref="G10:O10"/>
    <mergeCell ref="U10:Y10"/>
    <mergeCell ref="P11:Q11"/>
    <mergeCell ref="U11:Y11"/>
    <mergeCell ref="G12:J12"/>
    <mergeCell ref="Z10:AH10"/>
    <mergeCell ref="G11:J11"/>
    <mergeCell ref="K11:O11"/>
    <mergeCell ref="J5:L5"/>
    <mergeCell ref="M5:P5"/>
    <mergeCell ref="U5:V5"/>
    <mergeCell ref="W5:AA5"/>
    <mergeCell ref="A62:E62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koin</cp:lastModifiedBy>
  <cp:lastPrinted>2007-07-15T08:06:24Z</cp:lastPrinted>
  <dcterms:created xsi:type="dcterms:W3CDTF">2000-05-15T09:37:27Z</dcterms:created>
  <dcterms:modified xsi:type="dcterms:W3CDTF">2010-09-05T14:21:51Z</dcterms:modified>
  <cp:category/>
  <cp:version/>
  <cp:contentType/>
  <cp:contentStatus/>
</cp:coreProperties>
</file>